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belskolenitrondheim-my.sharepoint.com/personal/web_bibelskolenitrondheim_no/Documents/BiT/Dokumenter/"/>
    </mc:Choice>
  </mc:AlternateContent>
  <xr:revisionPtr revIDLastSave="0" documentId="8_{8835DCBA-441E-4F89-9A0F-36BB1B0B1BB0}" xr6:coauthVersionLast="47" xr6:coauthVersionMax="47" xr10:uidLastSave="{00000000-0000-0000-0000-000000000000}"/>
  <bookViews>
    <workbookView xWindow="28800" yWindow="1350" windowWidth="16200" windowHeight="14100" xr2:uid="{999EE708-C513-4635-85C8-8FCB6737BD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J14" i="1" s="1"/>
  <c r="J15" i="1"/>
  <c r="I15" i="1"/>
  <c r="C15" i="1"/>
  <c r="C13" i="1"/>
  <c r="J13" i="1"/>
  <c r="E16" i="1"/>
  <c r="H16" i="1"/>
  <c r="G16" i="1"/>
  <c r="F16" i="1"/>
  <c r="D16" i="1"/>
  <c r="G14" i="1"/>
  <c r="F14" i="1"/>
  <c r="E14" i="1"/>
  <c r="D14" i="1"/>
  <c r="J7" i="1"/>
  <c r="I7" i="1"/>
  <c r="J5" i="1"/>
  <c r="I5" i="1"/>
  <c r="J8" i="1"/>
  <c r="I8" i="1"/>
  <c r="I3" i="1"/>
  <c r="I11" i="1"/>
  <c r="J11" i="1"/>
  <c r="I6" i="1"/>
  <c r="J6" i="1"/>
  <c r="J9" i="1"/>
  <c r="I9" i="1"/>
  <c r="I4" i="1"/>
  <c r="J4" i="1"/>
  <c r="I12" i="1"/>
  <c r="I13" i="1"/>
  <c r="J12" i="1"/>
  <c r="J3" i="1"/>
  <c r="J16" i="1" l="1"/>
  <c r="I14" i="1"/>
  <c r="I16" i="1"/>
</calcChain>
</file>

<file path=xl/sharedStrings.xml><?xml version="1.0" encoding="utf-8"?>
<sst xmlns="http://schemas.openxmlformats.org/spreadsheetml/2006/main" count="84" uniqueCount="59">
  <si>
    <t>Fjellheim</t>
  </si>
  <si>
    <t>https://www.fhbs.no/skolekostnader</t>
  </si>
  <si>
    <t>Internat</t>
  </si>
  <si>
    <t>https://www.bildoybibelskole.no/skolekostnader</t>
  </si>
  <si>
    <t>Bildøy</t>
  </si>
  <si>
    <t>Semesteravgift</t>
  </si>
  <si>
    <t>Privat</t>
  </si>
  <si>
    <t>Bergen Bibelskole</t>
  </si>
  <si>
    <t>Laveste totaltpris</t>
  </si>
  <si>
    <t>Høyeste totaltpris</t>
  </si>
  <si>
    <t>Bolig</t>
  </si>
  <si>
    <t>-</t>
  </si>
  <si>
    <t>Reise minimum (ca. beløp)</t>
  </si>
  <si>
    <t>Reiser maksimum (ca. beløp)</t>
  </si>
  <si>
    <t>Inkluderer opphold på Gullbotn leirsted og innenlandspraksis.</t>
  </si>
  <si>
    <t>Referanse</t>
  </si>
  <si>
    <t>Merknad</t>
  </si>
  <si>
    <t>Bibelskolen i Trondheim</t>
  </si>
  <si>
    <t>https://bibelskolenitrondheim.no/1-aret/</t>
  </si>
  <si>
    <t>Gå Ut Senteret</t>
  </si>
  <si>
    <t>Bibelskolen i Grimstad</t>
  </si>
  <si>
    <t>https://bibelskolen.no/informasjon/priser/</t>
  </si>
  <si>
    <t>Ansgar bibelskole</t>
  </si>
  <si>
    <t>Tønsberg bibelskole</t>
  </si>
  <si>
    <t>https://ansgarbibelskole.no/linjer-fag/krik</t>
  </si>
  <si>
    <t>https://tonsbergbibelskole.no/praktiskinfo</t>
  </si>
  <si>
    <t>https://www.fossnes.no/informasjon/om-skolen/</t>
  </si>
  <si>
    <t>Bibelskolen på Fossnes</t>
  </si>
  <si>
    <t>Internat eller privat</t>
  </si>
  <si>
    <t>https://bibelskolen.fjellhaug.no/priser</t>
  </si>
  <si>
    <t>Fjellhaug bibelskole</t>
  </si>
  <si>
    <t>OKS Bibelskole</t>
  </si>
  <si>
    <t>https://bibelskole.no/praktisk-informasjon/</t>
  </si>
  <si>
    <t>Bibelskolen LINK</t>
  </si>
  <si>
    <t>https://www.bibelskolenlink.no/praktisk-informasjon</t>
  </si>
  <si>
    <t>Acta bibelskole</t>
  </si>
  <si>
    <t>https://actabibelskole.no/studietilbud/disippel/</t>
  </si>
  <si>
    <t>Bokollektiv</t>
  </si>
  <si>
    <t>Bibelskolen IMPACT</t>
  </si>
  <si>
    <t>https://www.bibelskolen-impact.no/praktisk-informasjon</t>
  </si>
  <si>
    <t>Bibelskolen Substans</t>
  </si>
  <si>
    <t>https://www.substans.co/info</t>
  </si>
  <si>
    <t>"-" indikerer at denne prisen ikke er oppgitt seperat, men inngår i de andre prisene som er oppgitt.</t>
  </si>
  <si>
    <t>Bibelskole</t>
  </si>
  <si>
    <t xml:space="preserve">Selve undervisningen er gratis.  Skolepenger er 1000kr/mnd, og skal dekke kompendier og mindre turer i skolens regi. </t>
  </si>
  <si>
    <t>Inkluderer bli-kjent tur og bøker.</t>
  </si>
  <si>
    <t>Laveste årlige linjekostnad</t>
  </si>
  <si>
    <t>Høyeste årlige linjekostnad</t>
  </si>
  <si>
    <t>Utgifter til bøker er estimert til 1000 kr</t>
  </si>
  <si>
    <t>2000-3000</t>
  </si>
  <si>
    <t>0-3500</t>
  </si>
  <si>
    <t>https://www.bibelskolenlink.no/info</t>
  </si>
  <si>
    <t>Prisene ble innhentet 1. oktober 2022</t>
  </si>
  <si>
    <t>Annet (bøker, adm. gebyr, etc)</t>
  </si>
  <si>
    <t>Annet inkluderer 200 kr i måneden i felleskostnader for å dekke slitasje og forbruk av skolens utstyr og materiell i forbindelse med undervisning og fellesarealer. Utgifter til bøker er estimert til 1000 kr</t>
  </si>
  <si>
    <t>Bli-kjent-turen er inkludert i skolepengene.</t>
  </si>
  <si>
    <t>Høyeste årlige linjekostnad er satt til KRIK siden reisekostnadene er inkludert I linjekostnadene for Internasjonal linje.</t>
  </si>
  <si>
    <t>https://gus.no/portfolio/global-disippel/</t>
  </si>
  <si>
    <t>Reiseutgiftene er 32175 for "Bare Bibel" og "Faith in Action" og 39,000 for "Global Disippel"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</si>
</sst>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ossnes.no/informasjon/om-skolen/" TargetMode="External"/><Relationship Id="rId13" Type="http://schemas.openxmlformats.org/officeDocument/2006/relationships/hyperlink" Target="https://www.bibelskolen-impact.no/praktisk-informasjon" TargetMode="External"/><Relationship Id="rId3" Type="http://schemas.openxmlformats.org/officeDocument/2006/relationships/hyperlink" Target="https://www.bibelskolenlink.no/info" TargetMode="External"/><Relationship Id="rId7" Type="http://schemas.openxmlformats.org/officeDocument/2006/relationships/hyperlink" Target="https://tonsbergbibelskole.no/praktiskinfo" TargetMode="External"/><Relationship Id="rId12" Type="http://schemas.openxmlformats.org/officeDocument/2006/relationships/hyperlink" Target="https://actabibelskole.no/studietilbud/disippel/" TargetMode="External"/><Relationship Id="rId2" Type="http://schemas.openxmlformats.org/officeDocument/2006/relationships/hyperlink" Target="https://www.bildoybibelskole.no/skolekostnade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fhbs.no/skolekostnader" TargetMode="External"/><Relationship Id="rId6" Type="http://schemas.openxmlformats.org/officeDocument/2006/relationships/hyperlink" Target="https://ansgarbibelskole.no/linjer-fag/krik" TargetMode="External"/><Relationship Id="rId11" Type="http://schemas.openxmlformats.org/officeDocument/2006/relationships/hyperlink" Target="https://www.bibelskolenlink.no/praktisk-informasjon" TargetMode="External"/><Relationship Id="rId5" Type="http://schemas.openxmlformats.org/officeDocument/2006/relationships/hyperlink" Target="https://bibelskolen.no/informasjon/priser/" TargetMode="External"/><Relationship Id="rId15" Type="http://schemas.openxmlformats.org/officeDocument/2006/relationships/hyperlink" Target="https://gus.no/portfolio/global-disippel/" TargetMode="External"/><Relationship Id="rId10" Type="http://schemas.openxmlformats.org/officeDocument/2006/relationships/hyperlink" Target="https://bibelskole.no/praktisk-informasjon/" TargetMode="External"/><Relationship Id="rId4" Type="http://schemas.openxmlformats.org/officeDocument/2006/relationships/hyperlink" Target="https://bibelskolenitrondheim.no/1-aret/" TargetMode="External"/><Relationship Id="rId9" Type="http://schemas.openxmlformats.org/officeDocument/2006/relationships/hyperlink" Target="https://bibelskolen.fjellhaug.no/priser" TargetMode="External"/><Relationship Id="rId14" Type="http://schemas.openxmlformats.org/officeDocument/2006/relationships/hyperlink" Target="https://www.substans.co/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82BB-F541-4697-9D5E-A3C264BE5289}">
  <dimension ref="A1:L19"/>
  <sheetViews>
    <sheetView tabSelected="1" zoomScale="85" zoomScaleNormal="85" workbookViewId="0">
      <selection activeCell="A2" sqref="A2"/>
    </sheetView>
  </sheetViews>
  <sheetFormatPr defaultRowHeight="14.4" x14ac:dyDescent="0.3"/>
  <cols>
    <col min="1" max="1" width="22.33203125" bestFit="1" customWidth="1"/>
    <col min="2" max="2" width="52.33203125" customWidth="1"/>
    <col min="3" max="3" width="14.109375" style="4" bestFit="1" customWidth="1"/>
    <col min="4" max="4" width="12.88671875" style="8" customWidth="1"/>
    <col min="5" max="5" width="13.33203125" style="8" customWidth="1"/>
    <col min="6" max="6" width="10.33203125" style="8" customWidth="1"/>
    <col min="7" max="7" width="10.88671875" style="8" customWidth="1"/>
    <col min="8" max="8" width="12.77734375" style="8" customWidth="1"/>
    <col min="9" max="9" width="16" style="2" bestFit="1" customWidth="1"/>
    <col min="10" max="10" width="16.5546875" style="2" customWidth="1"/>
    <col min="11" max="11" width="18" style="2" customWidth="1"/>
    <col min="12" max="12" width="49.33203125" style="10" customWidth="1"/>
  </cols>
  <sheetData>
    <row r="1" spans="1:12" ht="43.2" x14ac:dyDescent="0.3">
      <c r="A1" s="3" t="s">
        <v>43</v>
      </c>
      <c r="B1" s="3" t="s">
        <v>15</v>
      </c>
      <c r="C1" s="5" t="s">
        <v>5</v>
      </c>
      <c r="D1" s="7" t="s">
        <v>46</v>
      </c>
      <c r="E1" s="7" t="s">
        <v>47</v>
      </c>
      <c r="F1" s="7" t="s">
        <v>12</v>
      </c>
      <c r="G1" s="7" t="s">
        <v>13</v>
      </c>
      <c r="H1" s="7" t="s">
        <v>53</v>
      </c>
      <c r="I1" s="6" t="s">
        <v>8</v>
      </c>
      <c r="J1" s="6" t="s">
        <v>9</v>
      </c>
      <c r="K1" s="6" t="s">
        <v>10</v>
      </c>
      <c r="L1" s="9" t="s">
        <v>16</v>
      </c>
    </row>
    <row r="2" spans="1:12" ht="43.2" x14ac:dyDescent="0.3">
      <c r="A2" t="s">
        <v>27</v>
      </c>
      <c r="B2" s="1" t="s">
        <v>26</v>
      </c>
      <c r="C2" s="4">
        <v>0</v>
      </c>
      <c r="D2" s="8">
        <v>0</v>
      </c>
      <c r="E2" s="8">
        <v>0</v>
      </c>
      <c r="F2" s="8" t="s">
        <v>11</v>
      </c>
      <c r="G2" s="8" t="s">
        <v>11</v>
      </c>
      <c r="H2" s="8" t="s">
        <v>11</v>
      </c>
      <c r="I2" s="4">
        <v>10000</v>
      </c>
      <c r="J2" s="4">
        <v>10000</v>
      </c>
      <c r="K2" s="2" t="s">
        <v>28</v>
      </c>
      <c r="L2" s="10" t="s">
        <v>44</v>
      </c>
    </row>
    <row r="3" spans="1:12" x14ac:dyDescent="0.3">
      <c r="A3" t="s">
        <v>17</v>
      </c>
      <c r="B3" s="1" t="s">
        <v>18</v>
      </c>
      <c r="C3" s="4">
        <v>6000</v>
      </c>
      <c r="D3" s="8">
        <v>0</v>
      </c>
      <c r="E3" s="8">
        <v>0</v>
      </c>
      <c r="F3" s="8">
        <v>0</v>
      </c>
      <c r="G3" s="8">
        <v>17000</v>
      </c>
      <c r="H3" s="8">
        <v>0</v>
      </c>
      <c r="I3" s="4">
        <f>C3*2+D3+F3+H3</f>
        <v>12000</v>
      </c>
      <c r="J3" s="4">
        <f>C3*2+E3+G3+H3</f>
        <v>29000</v>
      </c>
      <c r="K3" s="2" t="s">
        <v>6</v>
      </c>
      <c r="L3" s="10" t="s">
        <v>45</v>
      </c>
    </row>
    <row r="4" spans="1:12" x14ac:dyDescent="0.3">
      <c r="A4" t="s">
        <v>31</v>
      </c>
      <c r="B4" s="1" t="s">
        <v>32</v>
      </c>
      <c r="C4" s="4" t="s">
        <v>11</v>
      </c>
      <c r="D4" s="8">
        <v>17000</v>
      </c>
      <c r="E4" s="8">
        <v>18000</v>
      </c>
      <c r="F4" s="8">
        <v>3500</v>
      </c>
      <c r="G4" s="8">
        <v>15000</v>
      </c>
      <c r="H4" s="8">
        <v>0</v>
      </c>
      <c r="I4" s="4">
        <f>D4+F4+H4</f>
        <v>20500</v>
      </c>
      <c r="J4" s="4">
        <f>E4+G4+H4</f>
        <v>33000</v>
      </c>
      <c r="K4" s="2" t="s">
        <v>6</v>
      </c>
    </row>
    <row r="5" spans="1:12" ht="28.8" x14ac:dyDescent="0.3">
      <c r="A5" t="s">
        <v>7</v>
      </c>
      <c r="B5" s="1" t="s">
        <v>51</v>
      </c>
      <c r="C5" s="4">
        <v>9000</v>
      </c>
      <c r="D5" s="8">
        <v>0</v>
      </c>
      <c r="E5" s="8">
        <v>0</v>
      </c>
      <c r="F5" s="8">
        <v>15000</v>
      </c>
      <c r="G5" s="8">
        <v>20000</v>
      </c>
      <c r="H5" s="8" t="s">
        <v>50</v>
      </c>
      <c r="I5" s="4">
        <f>C5*2+D5+F5</f>
        <v>33000</v>
      </c>
      <c r="J5" s="4">
        <f>C5*2+E5+G5+3500</f>
        <v>41500</v>
      </c>
      <c r="K5" s="2" t="s">
        <v>6</v>
      </c>
      <c r="L5" s="10" t="s">
        <v>14</v>
      </c>
    </row>
    <row r="6" spans="1:12" x14ac:dyDescent="0.3">
      <c r="A6" t="s">
        <v>35</v>
      </c>
      <c r="B6" s="1" t="s">
        <v>36</v>
      </c>
      <c r="C6" s="4">
        <v>9000</v>
      </c>
      <c r="D6" s="8">
        <v>0</v>
      </c>
      <c r="E6" s="8">
        <v>0</v>
      </c>
      <c r="F6" s="8">
        <v>15000</v>
      </c>
      <c r="G6" s="8">
        <v>15000</v>
      </c>
      <c r="H6" s="8">
        <v>1000</v>
      </c>
      <c r="I6" s="4">
        <f>C6*2+D6+F6+H6</f>
        <v>34000</v>
      </c>
      <c r="J6" s="4">
        <f>C6*2+E6+G6+H6</f>
        <v>34000</v>
      </c>
      <c r="K6" s="2" t="s">
        <v>37</v>
      </c>
      <c r="L6" s="10" t="s">
        <v>48</v>
      </c>
    </row>
    <row r="7" spans="1:12" x14ac:dyDescent="0.3">
      <c r="A7" t="s">
        <v>38</v>
      </c>
      <c r="B7" s="1" t="s">
        <v>39</v>
      </c>
      <c r="C7" s="4">
        <v>9000</v>
      </c>
      <c r="D7" s="8">
        <v>0</v>
      </c>
      <c r="E7" s="8">
        <v>0</v>
      </c>
      <c r="F7" s="8">
        <v>15000</v>
      </c>
      <c r="G7" s="8">
        <v>20000</v>
      </c>
      <c r="H7" s="8" t="s">
        <v>49</v>
      </c>
      <c r="I7" s="4">
        <f>C7*2+D7+F7+2000</f>
        <v>35000</v>
      </c>
      <c r="J7" s="4">
        <f>C7*2+E7+G7+3000</f>
        <v>41000</v>
      </c>
      <c r="K7" s="2" t="s">
        <v>6</v>
      </c>
    </row>
    <row r="8" spans="1:12" x14ac:dyDescent="0.3">
      <c r="A8" t="s">
        <v>0</v>
      </c>
      <c r="B8" s="1" t="s">
        <v>1</v>
      </c>
      <c r="C8" s="4">
        <v>9000</v>
      </c>
      <c r="D8" s="8">
        <v>4000</v>
      </c>
      <c r="E8" s="8">
        <v>4000</v>
      </c>
      <c r="F8" s="8">
        <v>15000</v>
      </c>
      <c r="G8" s="8">
        <v>45000</v>
      </c>
      <c r="H8" s="8">
        <v>0</v>
      </c>
      <c r="I8" s="4">
        <f>C8*2+D8+F8+H8</f>
        <v>37000</v>
      </c>
      <c r="J8" s="4">
        <f>C8*2+D8+E8+G8+H8</f>
        <v>71000</v>
      </c>
      <c r="K8" s="2" t="s">
        <v>2</v>
      </c>
    </row>
    <row r="9" spans="1:12" x14ac:dyDescent="0.3">
      <c r="A9" t="s">
        <v>33</v>
      </c>
      <c r="B9" s="1" t="s">
        <v>34</v>
      </c>
      <c r="C9" s="4">
        <v>8000</v>
      </c>
      <c r="D9" s="8">
        <v>0</v>
      </c>
      <c r="E9" s="8">
        <v>0</v>
      </c>
      <c r="F9" s="8">
        <v>24000</v>
      </c>
      <c r="G9" s="8">
        <v>24000</v>
      </c>
      <c r="H9" s="8">
        <v>0</v>
      </c>
      <c r="I9" s="4">
        <f>C9*2+D9+F9+H9</f>
        <v>40000</v>
      </c>
      <c r="J9" s="4">
        <f>C9*2+E9+G9+H9</f>
        <v>40000</v>
      </c>
      <c r="K9" s="2" t="s">
        <v>6</v>
      </c>
    </row>
    <row r="10" spans="1:12" x14ac:dyDescent="0.3">
      <c r="A10" t="s">
        <v>23</v>
      </c>
      <c r="B10" s="1" t="s">
        <v>25</v>
      </c>
      <c r="C10" s="4" t="s">
        <v>11</v>
      </c>
      <c r="D10" s="8" t="s">
        <v>11</v>
      </c>
      <c r="E10" s="8" t="s">
        <v>11</v>
      </c>
      <c r="F10" s="8" t="s">
        <v>11</v>
      </c>
      <c r="G10" s="8" t="s">
        <v>11</v>
      </c>
      <c r="H10" s="8" t="s">
        <v>11</v>
      </c>
      <c r="I10" s="4">
        <v>40850</v>
      </c>
      <c r="J10" s="4">
        <v>53850</v>
      </c>
      <c r="K10" s="2" t="s">
        <v>6</v>
      </c>
    </row>
    <row r="11" spans="1:12" x14ac:dyDescent="0.3">
      <c r="A11" t="s">
        <v>40</v>
      </c>
      <c r="B11" s="1" t="s">
        <v>41</v>
      </c>
      <c r="C11" s="4">
        <v>10000</v>
      </c>
      <c r="D11" s="8">
        <v>0</v>
      </c>
      <c r="E11" s="8">
        <v>0</v>
      </c>
      <c r="F11" s="8">
        <v>25000</v>
      </c>
      <c r="G11" s="8">
        <v>28000</v>
      </c>
      <c r="H11" s="8">
        <v>0</v>
      </c>
      <c r="I11" s="4">
        <f>C11*2+D11+F11+H11</f>
        <v>45000</v>
      </c>
      <c r="J11" s="4">
        <f>C11*2+E11+G11+H11</f>
        <v>48000</v>
      </c>
      <c r="K11" s="2" t="s">
        <v>6</v>
      </c>
    </row>
    <row r="12" spans="1:12" x14ac:dyDescent="0.3">
      <c r="A12" t="s">
        <v>22</v>
      </c>
      <c r="B12" s="1" t="s">
        <v>24</v>
      </c>
      <c r="C12" s="4">
        <v>14000</v>
      </c>
      <c r="D12" s="8" t="s">
        <v>11</v>
      </c>
      <c r="E12" s="8" t="s">
        <v>11</v>
      </c>
      <c r="F12" s="8">
        <v>20000</v>
      </c>
      <c r="G12" s="8">
        <v>42000</v>
      </c>
      <c r="H12" s="8">
        <v>0</v>
      </c>
      <c r="I12" s="4">
        <f>C12*2+F12+H12</f>
        <v>48000</v>
      </c>
      <c r="J12" s="4">
        <f>C12*2+G12+H12</f>
        <v>70000</v>
      </c>
      <c r="K12" s="2" t="s">
        <v>2</v>
      </c>
      <c r="L12" s="10" t="s">
        <v>55</v>
      </c>
    </row>
    <row r="13" spans="1:12" x14ac:dyDescent="0.3">
      <c r="A13" t="s">
        <v>20</v>
      </c>
      <c r="B13" s="1" t="s">
        <v>21</v>
      </c>
      <c r="C13" s="4">
        <f>25500/2</f>
        <v>12750</v>
      </c>
      <c r="D13" s="8">
        <v>0</v>
      </c>
      <c r="E13" s="8">
        <v>0</v>
      </c>
      <c r="F13" s="8">
        <v>21000</v>
      </c>
      <c r="G13" s="8">
        <v>21000</v>
      </c>
      <c r="H13" s="8">
        <v>2000</v>
      </c>
      <c r="I13" s="4">
        <f>C13*2+D13+F13+H13</f>
        <v>48500</v>
      </c>
      <c r="J13" s="4">
        <f>C13*2+E13+G13+H13</f>
        <v>48500</v>
      </c>
      <c r="K13" s="2" t="s">
        <v>2</v>
      </c>
    </row>
    <row r="14" spans="1:12" ht="57.6" x14ac:dyDescent="0.3">
      <c r="A14" t="s">
        <v>30</v>
      </c>
      <c r="B14" s="1" t="s">
        <v>29</v>
      </c>
      <c r="C14" s="4" t="s">
        <v>11</v>
      </c>
      <c r="D14" s="8">
        <f>12800*2</f>
        <v>25600</v>
      </c>
      <c r="E14" s="8">
        <f>13425*2</f>
        <v>26850</v>
      </c>
      <c r="F14" s="8">
        <f>21500+7400</f>
        <v>28900</v>
      </c>
      <c r="G14" s="8">
        <f>20000+16500</f>
        <v>36500</v>
      </c>
      <c r="H14" s="8">
        <f>2500+200*10+1000</f>
        <v>5500</v>
      </c>
      <c r="I14" s="4">
        <f>D14+F14+H14</f>
        <v>60000</v>
      </c>
      <c r="J14" s="4">
        <f>E14+G14+H14</f>
        <v>68850</v>
      </c>
      <c r="K14" s="2" t="s">
        <v>2</v>
      </c>
      <c r="L14" s="10" t="s">
        <v>54</v>
      </c>
    </row>
    <row r="15" spans="1:12" ht="28.8" x14ac:dyDescent="0.3">
      <c r="A15" t="s">
        <v>19</v>
      </c>
      <c r="B15" s="1" t="s">
        <v>57</v>
      </c>
      <c r="C15" s="4">
        <f>34800/2</f>
        <v>17400</v>
      </c>
      <c r="D15" s="8" t="s">
        <v>11</v>
      </c>
      <c r="E15" s="8" t="s">
        <v>11</v>
      </c>
      <c r="F15" s="8">
        <v>32175</v>
      </c>
      <c r="G15" s="8">
        <v>39000</v>
      </c>
      <c r="H15" s="8">
        <v>2000</v>
      </c>
      <c r="I15" s="4">
        <f>C15*2+H15+F15</f>
        <v>68975</v>
      </c>
      <c r="J15" s="4">
        <f>C15*2+H15+G15</f>
        <v>75800</v>
      </c>
      <c r="K15" s="2" t="s">
        <v>37</v>
      </c>
      <c r="L15" s="10" t="s">
        <v>58</v>
      </c>
    </row>
    <row r="16" spans="1:12" ht="43.2" x14ac:dyDescent="0.3">
      <c r="A16" t="s">
        <v>4</v>
      </c>
      <c r="B16" s="1" t="s">
        <v>3</v>
      </c>
      <c r="C16" s="4">
        <v>8700</v>
      </c>
      <c r="D16" s="8">
        <f>4800*2</f>
        <v>9600</v>
      </c>
      <c r="E16" s="8">
        <f>6050*2</f>
        <v>12100</v>
      </c>
      <c r="F16" s="8">
        <f>19400+21100</f>
        <v>40500</v>
      </c>
      <c r="G16" s="8">
        <f>21400+21100</f>
        <v>42500</v>
      </c>
      <c r="H16" s="8">
        <f>3140+1700</f>
        <v>4840</v>
      </c>
      <c r="I16" s="4">
        <f>C16*2+D16+F16+H16</f>
        <v>72340</v>
      </c>
      <c r="J16" s="4">
        <f>C16*2+E16+G16+H16</f>
        <v>76840</v>
      </c>
      <c r="K16" s="2" t="s">
        <v>2</v>
      </c>
      <c r="L16" s="10" t="s">
        <v>56</v>
      </c>
    </row>
    <row r="18" spans="1:1" x14ac:dyDescent="0.3">
      <c r="A18" t="s">
        <v>42</v>
      </c>
    </row>
    <row r="19" spans="1:1" x14ac:dyDescent="0.3">
      <c r="A19" t="s">
        <v>52</v>
      </c>
    </row>
  </sheetData>
  <sortState xmlns:xlrd2="http://schemas.microsoft.com/office/spreadsheetml/2017/richdata2" ref="A2:L16">
    <sortCondition ref="I2:I16"/>
  </sortState>
  <hyperlinks>
    <hyperlink ref="B8" r:id="rId1" xr:uid="{E5655A36-F388-46C5-AAA8-2EE1ECA786FC}"/>
    <hyperlink ref="B16" r:id="rId2" xr:uid="{B07824A7-A111-4DEB-BCA3-8125418B28BC}"/>
    <hyperlink ref="B5" r:id="rId3" xr:uid="{8CE3ACD0-08FB-4333-9B9C-E0A9BC93A1D9}"/>
    <hyperlink ref="B3" r:id="rId4" xr:uid="{5B2EF2BC-470D-4354-A249-ED221AF87420}"/>
    <hyperlink ref="B13" r:id="rId5" xr:uid="{DE8D0802-D96B-4A23-A5F5-AD9709C1E6EE}"/>
    <hyperlink ref="B12" r:id="rId6" xr:uid="{C6E65E5E-AD43-4314-B1DC-C24C5F0CA450}"/>
    <hyperlink ref="B10" r:id="rId7" xr:uid="{D5474A20-2FEA-4495-8190-DA71E47688D9}"/>
    <hyperlink ref="B2" r:id="rId8" xr:uid="{5CB68083-F8A2-4772-B6EB-469006232108}"/>
    <hyperlink ref="B14" r:id="rId9" xr:uid="{E68B3941-B4BE-456D-83A4-B8FBEE861EE4}"/>
    <hyperlink ref="B4" r:id="rId10" xr:uid="{EB00D736-1738-4241-B2F7-7928FE51D95E}"/>
    <hyperlink ref="B9" r:id="rId11" xr:uid="{C733FFDA-7E58-428C-A46A-481A07E57C0D}"/>
    <hyperlink ref="B6" r:id="rId12" xr:uid="{0598ABA6-8B67-416D-B672-B589B61B752B}"/>
    <hyperlink ref="B7" r:id="rId13" xr:uid="{17B717ED-E611-4627-9FF7-A4EE47AC7A4E}"/>
    <hyperlink ref="B11" r:id="rId14" xr:uid="{A47F483E-E2DC-4C80-B8F1-4182E596D1E0}"/>
    <hyperlink ref="B15" r:id="rId15" xr:uid="{AAC2590E-2C5E-46DA-96CD-9571DE7A0823}"/>
  </hyperlinks>
  <pageMargins left="0.7" right="0.7" top="0.75" bottom="0.75" header="0.3" footer="0.3"/>
  <pageSetup orientation="portrait" horizontalDpi="1200" verticalDpi="120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2021-02-08T03:02:42Z</dcterms:created>
  <dcterms:modified xsi:type="dcterms:W3CDTF">2022-10-01T01:47:31Z</dcterms:modified>
</cp:coreProperties>
</file>